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zamat\ЭР\Исполнение ТС\2019\"/>
    </mc:Choice>
  </mc:AlternateContent>
  <xr:revisionPtr revIDLastSave="0" documentId="8_{44290ABA-DB27-4CE0-9F3E-7D718C8BFE7E}" xr6:coauthVersionLast="45" xr6:coauthVersionMax="45" xr10:uidLastSave="{00000000-0000-0000-0000-000000000000}"/>
  <bookViews>
    <workbookView xWindow="-120" yWindow="-120" windowWidth="29040" windowHeight="15840" xr2:uid="{12E5DD58-99EA-43FC-9653-8C116499C66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D66" i="1"/>
  <c r="F64" i="1"/>
  <c r="G64" i="1" s="1"/>
  <c r="F63" i="1"/>
  <c r="G63" i="1" s="1"/>
  <c r="D62" i="1"/>
  <c r="D65" i="1" s="1"/>
  <c r="F59" i="1"/>
  <c r="G59" i="1" s="1"/>
  <c r="F54" i="1"/>
  <c r="F53" i="1"/>
  <c r="F52" i="1"/>
  <c r="G52" i="1" s="1"/>
  <c r="F51" i="1"/>
  <c r="G51" i="1" s="1"/>
  <c r="F50" i="1"/>
  <c r="G50" i="1" s="1"/>
  <c r="F49" i="1"/>
  <c r="G49" i="1" s="1"/>
  <c r="F48" i="1"/>
  <c r="G48" i="1" s="1"/>
  <c r="D47" i="1"/>
  <c r="F46" i="1"/>
  <c r="G46" i="1" s="1"/>
  <c r="F45" i="1"/>
  <c r="F44" i="1"/>
  <c r="G44" i="1" s="1"/>
  <c r="F43" i="1"/>
  <c r="G43" i="1" s="1"/>
  <c r="F42" i="1"/>
  <c r="G42" i="1" s="1"/>
  <c r="F41" i="1"/>
  <c r="F40" i="1"/>
  <c r="G40" i="1" s="1"/>
  <c r="F67" i="1"/>
  <c r="G67" i="1" s="1"/>
  <c r="D38" i="1"/>
  <c r="D37" i="1" s="1"/>
  <c r="F32" i="1"/>
  <c r="F31" i="1"/>
  <c r="F30" i="1"/>
  <c r="F29" i="1"/>
  <c r="F28" i="1"/>
  <c r="F27" i="1"/>
  <c r="F26" i="1"/>
  <c r="G26" i="1" s="1"/>
  <c r="D24" i="1"/>
  <c r="D17" i="1" s="1"/>
  <c r="F23" i="1"/>
  <c r="G23" i="1" s="1"/>
  <c r="F22" i="1"/>
  <c r="G22" i="1" s="1"/>
  <c r="F21" i="1"/>
  <c r="G21" i="1" s="1"/>
  <c r="G20" i="1"/>
  <c r="F20" i="1"/>
  <c r="F19" i="1"/>
  <c r="G19" i="1" s="1"/>
  <c r="F18" i="1"/>
  <c r="G18" i="1" s="1"/>
  <c r="D18" i="1"/>
  <c r="D56" i="1" l="1"/>
  <c r="D58" i="1" s="1"/>
  <c r="D60" i="1" s="1"/>
  <c r="F60" i="1" s="1"/>
  <c r="G60" i="1" s="1"/>
  <c r="F65" i="1"/>
  <c r="G65" i="1" s="1"/>
  <c r="F66" i="1"/>
  <c r="G66" i="1" s="1"/>
  <c r="F25" i="1"/>
  <c r="G25" i="1" s="1"/>
  <c r="F62" i="1"/>
  <c r="G62" i="1" s="1"/>
  <c r="F39" i="1"/>
  <c r="G39" i="1" s="1"/>
  <c r="F47" i="1"/>
  <c r="G47" i="1" s="1"/>
  <c r="F58" i="1" l="1"/>
  <c r="G58" i="1" s="1"/>
  <c r="F24" i="1"/>
  <c r="G24" i="1" s="1"/>
  <c r="F17" i="1" l="1"/>
  <c r="G17" i="1" s="1"/>
  <c r="F37" i="1"/>
  <c r="G37" i="1" s="1"/>
  <c r="F38" i="1"/>
  <c r="G38" i="1" s="1"/>
  <c r="F56" i="1" l="1"/>
  <c r="G56" i="1" s="1"/>
  <c r="F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</author>
  </authors>
  <commentList>
    <comment ref="B42" authorId="0" shapeId="0" xr:uid="{73C9855D-C743-4041-9C27-44458FBD9C75}">
      <text>
        <r>
          <rPr>
            <b/>
            <sz val="9"/>
            <color indexed="81"/>
            <rFont val="Tahoma"/>
            <family val="2"/>
            <charset val="204"/>
          </rPr>
          <t>налог на транспорт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<sst xmlns="http://schemas.openxmlformats.org/spreadsheetml/2006/main" count="175" uniqueCount="131">
  <si>
    <t>Приложение 1</t>
  </si>
  <si>
    <t>к Правилам утверждения предельного
уровня тарифов (цен, ставок сборов) и тарифных смет на
регулируемые услуги (товары, работы) субъектов естественных монополий</t>
  </si>
  <si>
    <t>Отчет об исполнении тарифной сметы на регулируемые услуги передачи и (или) распределения электрической энергии</t>
  </si>
  <si>
    <t>Отчетный период 2019 год</t>
  </si>
  <si>
    <t>Индекс ИТС-1</t>
  </si>
  <si>
    <t>Периодичность: годовая</t>
  </si>
  <si>
    <t>Тарифная смета ТОО "Энергия Регион"</t>
  </si>
  <si>
    <t>ТОО "Энергия Регион"</t>
  </si>
  <si>
    <t xml:space="preserve">Отчет об исполнении тарифной сметы </t>
  </si>
  <si>
    <t>по передаче электрической энергии</t>
  </si>
  <si>
    <t>за 2019 год</t>
  </si>
  <si>
    <t>№ п/п</t>
  </si>
  <si>
    <t>Наименование статей затрат</t>
  </si>
  <si>
    <t>Ед. измерения</t>
  </si>
  <si>
    <t>Предусмотрено в утвержденной тарифной смете</t>
  </si>
  <si>
    <t>Фактически сложившиеся показатели тарифной сметы</t>
  </si>
  <si>
    <t>Отклонение</t>
  </si>
  <si>
    <t>Причины отклонения</t>
  </si>
  <si>
    <t>тыс.тенге</t>
  </si>
  <si>
    <t>%</t>
  </si>
  <si>
    <t>I</t>
  </si>
  <si>
    <t>Затраты на производство товаров и предоставление услуг, всего:</t>
  </si>
  <si>
    <t>тыс.тг.</t>
  </si>
  <si>
    <t>1.</t>
  </si>
  <si>
    <t>Материальные затраты, всего, в том числе:</t>
  </si>
  <si>
    <t>1.1.</t>
  </si>
  <si>
    <t>электрическая энергия на потери</t>
  </si>
  <si>
    <t>тыс.кВтч</t>
  </si>
  <si>
    <t>При утверждении тарифа, в действующей смете указаны расчетные объемы э/энергии на покрятие потерь на уровне 1,96%. Фактический показатель ниже</t>
  </si>
  <si>
    <t>1.2.</t>
  </si>
  <si>
    <t>ГСМ</t>
  </si>
  <si>
    <t>ГСМ предназначенный для авто марки УАЗ. Однако данное авто не преобретено, т.к.  инвестиционные затраты исключены из структуры тарифа в полном объеме</t>
  </si>
  <si>
    <t>1.3.</t>
  </si>
  <si>
    <t>сырье и материалы</t>
  </si>
  <si>
    <t>материалы предназначенные для УАЗ</t>
  </si>
  <si>
    <t>2.</t>
  </si>
  <si>
    <t>Расходы на оплату труда производственн. персонала</t>
  </si>
  <si>
    <t xml:space="preserve">Общий фактический ФОТ ниже утвержденного на 1% </t>
  </si>
  <si>
    <t>2.1.</t>
  </si>
  <si>
    <t>заработная плата произв. персонала</t>
  </si>
  <si>
    <t>2.2.</t>
  </si>
  <si>
    <t>соц.налоги и ОСМС</t>
  </si>
  <si>
    <t>3.</t>
  </si>
  <si>
    <t>Амортизация</t>
  </si>
  <si>
    <t>4.</t>
  </si>
  <si>
    <t>Ремонт, всего, в том числе:</t>
  </si>
  <si>
    <t>4.1.</t>
  </si>
  <si>
    <t>капитальный ремонт, не приводящий к увеличению стоимости основных фондов</t>
  </si>
  <si>
    <t>Прочие затраты (услуги сторонних организаций производственного характера)</t>
  </si>
  <si>
    <t>5.1.</t>
  </si>
  <si>
    <t>получение паспорта готовности</t>
  </si>
  <si>
    <t>услуги по проведению экспертного заключения о готовности работы оборудования и сетей в осенне-зимних условиях на 2019-2020гг.(согласно Закону РК "Об электроэнергетике")</t>
  </si>
  <si>
    <t>услуги по технической диспетчеризации отпуска в сеть и потребления электрической энергии</t>
  </si>
  <si>
    <t>5.2.</t>
  </si>
  <si>
    <t>обучение по ОТ и ТБ</t>
  </si>
  <si>
    <t>5.3.</t>
  </si>
  <si>
    <t>транспортные услуги</t>
  </si>
  <si>
    <t>5.4.</t>
  </si>
  <si>
    <t>контроль и измерение</t>
  </si>
  <si>
    <t>5.5.</t>
  </si>
  <si>
    <t>готовность ресурсов к АВР</t>
  </si>
  <si>
    <t>II</t>
  </si>
  <si>
    <t>Расходы периода, всего</t>
  </si>
  <si>
    <t>6</t>
  </si>
  <si>
    <t>Общие административные расходы, всего, в том числе:</t>
  </si>
  <si>
    <t>6.1.</t>
  </si>
  <si>
    <t>заработная плата административного персонала</t>
  </si>
  <si>
    <t>6.2.</t>
  </si>
  <si>
    <t xml:space="preserve">амортизация </t>
  </si>
  <si>
    <t>6.3.</t>
  </si>
  <si>
    <t xml:space="preserve">налоги </t>
  </si>
  <si>
    <t>Налог на транспорт и эмиссии в окружающую среду</t>
  </si>
  <si>
    <t>6.4.</t>
  </si>
  <si>
    <t xml:space="preserve">командровочные </t>
  </si>
  <si>
    <t>Сумма командировочных расходов в действующей смете утверждена на уровне фактических показателей 2017 года. В настоящее время количество поездок сокращено и оптимизировано</t>
  </si>
  <si>
    <t>6.5.</t>
  </si>
  <si>
    <t>услуги связи</t>
  </si>
  <si>
    <t>оплата консалтинговых, аудиторских, маркетинговых услуг</t>
  </si>
  <si>
    <t xml:space="preserve"> </t>
  </si>
  <si>
    <t>6.6.</t>
  </si>
  <si>
    <t>услуги банка</t>
  </si>
  <si>
    <t>комиссия за сопровождение услуг интернет=банка и др. банковские услуги связанные с оказанием услуг</t>
  </si>
  <si>
    <t>6.7.</t>
  </si>
  <si>
    <t>прочие расходы, в том числе:</t>
  </si>
  <si>
    <t>6.7.1.</t>
  </si>
  <si>
    <t>аренда офиса</t>
  </si>
  <si>
    <t>6.7.2.</t>
  </si>
  <si>
    <t>содержание автотранспорта</t>
  </si>
  <si>
    <t>в данной статье предусмотрены расходы на ГСМ, техническое обслуживание, автомойки, страхование и техосмотра на 1 единицу служебного транспорта имеющуюся на балансе Компании</t>
  </si>
  <si>
    <t>6.7.3.</t>
  </si>
  <si>
    <t>канцтовары</t>
  </si>
  <si>
    <t xml:space="preserve">потребность в канцтоварах на весь рабочий персонал Компании выше чем предусмотрено в действующей смете </t>
  </si>
  <si>
    <t>6.7.4.</t>
  </si>
  <si>
    <t>обязательное страхование работников</t>
  </si>
  <si>
    <t>6.7.5.</t>
  </si>
  <si>
    <t>обслуживание оргтехники</t>
  </si>
  <si>
    <t>в основном состоит из расходов по замене и заправке картриджей</t>
  </si>
  <si>
    <t>6.7.6.</t>
  </si>
  <si>
    <t>информационные услуги</t>
  </si>
  <si>
    <t>объявления в газете "Вечерняя Астана" ("Астана Ақшамы") публекуемые для уведомления связанных с оказанием регулируемых услуг (в соответствии с Законом РК "О естественных монополиях")</t>
  </si>
  <si>
    <t>6.7.7.</t>
  </si>
  <si>
    <t>программное обеспечение</t>
  </si>
  <si>
    <t>сопровождение бухгалтерской программы 1-С (ИТС), МС-Офис и антивирусы на рабочие ПК</t>
  </si>
  <si>
    <t>III</t>
  </si>
  <si>
    <t>Всего затрат на предоставление услуг</t>
  </si>
  <si>
    <t>IV</t>
  </si>
  <si>
    <t>Доход РБА*СП</t>
  </si>
  <si>
    <t>сумма убытка от регулируемых услуг</t>
  </si>
  <si>
    <t>V</t>
  </si>
  <si>
    <t>Всего доходов</t>
  </si>
  <si>
    <t>сумма недополученного дохода в связи со снижением объемов оказываемых услуг превышает 11 млн.тенге или 15% от плановых показателей</t>
  </si>
  <si>
    <t>VI</t>
  </si>
  <si>
    <t>Объём оказываемых услуг (товаров, работ)</t>
  </si>
  <si>
    <t>фактический объем оказываемых услуг на 15% ниже утвержденного показателя</t>
  </si>
  <si>
    <t>VII</t>
  </si>
  <si>
    <t>Тариф (без НДС)</t>
  </si>
  <si>
    <t>тг/кВтч</t>
  </si>
  <si>
    <t>Справочно:</t>
  </si>
  <si>
    <t>Среднесписочная численность работников:</t>
  </si>
  <si>
    <t>чел.</t>
  </si>
  <si>
    <t>производственного персонала</t>
  </si>
  <si>
    <t>административного персонала</t>
  </si>
  <si>
    <t>Среднемесячная заработная плата:</t>
  </si>
  <si>
    <t xml:space="preserve">тенге </t>
  </si>
  <si>
    <t>Наименование организации: ТОО "Энергия Регион"</t>
  </si>
  <si>
    <t>      Адрес РК, 05000, г.Алматы, ул.Гоголя, дом 86, офис 531</t>
  </si>
  <si>
    <t>      Телефон 8/727/ 244 65 26</t>
  </si>
  <si>
    <t>      Адрес электронной почты info@enregion.kz</t>
  </si>
  <si>
    <t>      Фамилия и телефон исполнителя Саят А. 8 /7172/ 76 85 46</t>
  </si>
  <si>
    <t>      Руководитель Балгинов С.М. __________________</t>
  </si>
  <si>
    <t>      Дата "29" 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</si>
</sst>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3" fontId="7" fillId="0" borderId="8" xfId="1" applyNumberFormat="1" applyFont="1" applyBorder="1" applyAlignment="1">
      <alignment horizontal="center" vertical="center" wrapText="1"/>
    </xf>
    <xf numFmtId="9" fontId="7" fillId="0" borderId="8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3" fontId="8" fillId="0" borderId="11" xfId="1" applyNumberFormat="1" applyFont="1" applyBorder="1" applyAlignment="1">
      <alignment horizontal="center" vertical="center" wrapText="1"/>
    </xf>
    <xf numFmtId="9" fontId="8" fillId="0" borderId="11" xfId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3" fontId="8" fillId="0" borderId="14" xfId="1" applyNumberFormat="1" applyFont="1" applyBorder="1" applyAlignment="1">
      <alignment horizontal="center" vertical="center" wrapText="1"/>
    </xf>
    <xf numFmtId="9" fontId="8" fillId="0" borderId="14" xfId="1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4" fontId="8" fillId="0" borderId="14" xfId="1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4" xfId="1" applyNumberFormat="1" applyFont="1" applyBorder="1" applyAlignment="1">
      <alignment horizontal="center" vertical="center" wrapText="1"/>
    </xf>
    <xf numFmtId="9" fontId="9" fillId="0" borderId="14" xfId="1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9" fontId="9" fillId="0" borderId="5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0" fillId="0" borderId="15" xfId="0" applyBorder="1" applyAlignment="1">
      <alignment vertical="center" wrapText="1"/>
    </xf>
    <xf numFmtId="4" fontId="9" fillId="2" borderId="14" xfId="1" applyNumberFormat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4" fontId="9" fillId="2" borderId="5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3" fontId="7" fillId="0" borderId="17" xfId="1" applyNumberFormat="1" applyFont="1" applyBorder="1" applyAlignment="1">
      <alignment horizontal="center" vertical="center" wrapText="1"/>
    </xf>
    <xf numFmtId="9" fontId="7" fillId="0" borderId="17" xfId="1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20" xfId="1" applyNumberFormat="1" applyFont="1" applyBorder="1" applyAlignment="1">
      <alignment horizontal="center" vertical="center" wrapText="1"/>
    </xf>
    <xf numFmtId="9" fontId="7" fillId="0" borderId="20" xfId="1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7" fillId="0" borderId="20" xfId="1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wrapText="1"/>
    </xf>
    <xf numFmtId="3" fontId="2" fillId="0" borderId="14" xfId="0" applyNumberFormat="1" applyFont="1" applyBorder="1" applyAlignment="1">
      <alignment wrapText="1"/>
    </xf>
    <xf numFmtId="0" fontId="2" fillId="0" borderId="14" xfId="0" applyFont="1" applyBorder="1" applyAlignment="1">
      <alignment vertical="center" wrapText="1"/>
    </xf>
    <xf numFmtId="0" fontId="11" fillId="0" borderId="0" xfId="0" applyFont="1"/>
  </cellXfs>
  <cellStyles count="2">
    <cellStyle name="Обычный" xfId="0" builtinId="0"/>
    <cellStyle name="Обычный 2" xfId="1" xr:uid="{C1ADDB9B-0A22-4851-8944-835EDFC5A7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CBDF-637D-4063-B52D-BB065678A576}">
  <dimension ref="A1:Z86"/>
  <sheetViews>
    <sheetView tabSelected="1" zoomScale="70" zoomScaleNormal="70" workbookViewId="0">
      <selection activeCell="E70" sqref="E70"/>
    </sheetView>
  </sheetViews>
  <sheetFormatPr defaultColWidth="9" defaultRowHeight="12.75" x14ac:dyDescent="0.2"/>
  <cols>
    <col min="1" max="1" width="7.85546875" style="1" customWidth="1"/>
    <col min="2" max="2" width="50" style="1" customWidth="1"/>
    <col min="3" max="3" width="13.42578125" style="1" customWidth="1"/>
    <col min="4" max="4" width="17.5703125" style="1" customWidth="1"/>
    <col min="5" max="5" width="21.7109375" style="1" customWidth="1"/>
    <col min="6" max="6" width="12.42578125" style="1" customWidth="1"/>
    <col min="7" max="7" width="9.7109375" style="1" customWidth="1"/>
    <col min="8" max="8" width="61.85546875" style="95" customWidth="1"/>
    <col min="9" max="9" width="9" style="1"/>
    <col min="10" max="10" width="11.42578125" style="1" bestFit="1" customWidth="1"/>
    <col min="11" max="16384" width="9" style="1"/>
  </cols>
  <sheetData>
    <row r="1" spans="1:26" x14ac:dyDescent="0.2">
      <c r="F1" s="2" t="s">
        <v>0</v>
      </c>
      <c r="G1" s="2"/>
      <c r="H1" s="2"/>
    </row>
    <row r="2" spans="1:26" ht="41.25" customHeight="1" x14ac:dyDescent="0.2">
      <c r="F2" s="3" t="s">
        <v>1</v>
      </c>
      <c r="G2" s="3"/>
      <c r="H2" s="3"/>
    </row>
    <row r="3" spans="1:26" x14ac:dyDescent="0.2">
      <c r="F3" s="4"/>
      <c r="G3" s="4"/>
      <c r="H3" s="4"/>
    </row>
    <row r="4" spans="1:26" ht="15" x14ac:dyDescent="0.2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26" ht="15" x14ac:dyDescent="0.2">
      <c r="B5" s="6" t="s">
        <v>3</v>
      </c>
      <c r="C5" s="6"/>
      <c r="D5" s="7"/>
      <c r="E5" s="7"/>
      <c r="F5" s="6"/>
      <c r="G5" s="6"/>
      <c r="H5" s="6"/>
      <c r="I5" s="7"/>
      <c r="J5" s="8"/>
      <c r="K5" s="8"/>
      <c r="L5" s="8"/>
    </row>
    <row r="6" spans="1:26" ht="15" x14ac:dyDescent="0.2">
      <c r="B6" s="6" t="s">
        <v>4</v>
      </c>
      <c r="C6" s="6"/>
      <c r="D6" s="7"/>
      <c r="E6" s="7"/>
      <c r="F6" s="6"/>
      <c r="G6" s="6"/>
      <c r="H6" s="6"/>
      <c r="I6" s="7"/>
      <c r="J6" s="8"/>
      <c r="K6" s="8"/>
      <c r="L6" s="8"/>
    </row>
    <row r="7" spans="1:26" ht="15" x14ac:dyDescent="0.2">
      <c r="B7" s="6" t="s">
        <v>5</v>
      </c>
      <c r="C7" s="6"/>
      <c r="D7" s="7"/>
      <c r="E7" s="7"/>
      <c r="F7" s="6"/>
      <c r="G7" s="6"/>
      <c r="H7" s="6"/>
      <c r="I7" s="7"/>
      <c r="J7" s="8"/>
      <c r="K7" s="8"/>
      <c r="L7" s="8"/>
    </row>
    <row r="8" spans="1:26" ht="15" x14ac:dyDescent="0.2">
      <c r="B8" s="6"/>
      <c r="C8" s="6"/>
      <c r="D8" s="7"/>
      <c r="E8" s="7"/>
      <c r="F8" s="6"/>
      <c r="G8" s="6"/>
      <c r="H8" s="6"/>
      <c r="I8" s="7"/>
      <c r="J8" s="8"/>
      <c r="K8" s="8"/>
      <c r="L8" s="8"/>
    </row>
    <row r="9" spans="1:26" ht="15" x14ac:dyDescent="0.2">
      <c r="B9" s="6" t="s">
        <v>6</v>
      </c>
      <c r="C9" s="6"/>
      <c r="D9" s="7"/>
      <c r="E9" s="7"/>
      <c r="F9" s="6"/>
      <c r="G9" s="6"/>
      <c r="H9" s="6"/>
      <c r="I9" s="7"/>
      <c r="J9" s="8"/>
      <c r="K9" s="8"/>
      <c r="L9" s="8"/>
    </row>
    <row r="10" spans="1:26" ht="14.45" hidden="1" customHeight="1" x14ac:dyDescent="0.2">
      <c r="A10" s="9" t="s">
        <v>7</v>
      </c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45" hidden="1" customHeight="1" x14ac:dyDescent="0.2">
      <c r="A11" s="9" t="s">
        <v>8</v>
      </c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hidden="1" customHeight="1" x14ac:dyDescent="0.2">
      <c r="A12" s="11" t="s">
        <v>9</v>
      </c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hidden="1" customHeight="1" x14ac:dyDescent="0.2">
      <c r="A13" s="11" t="s">
        <v>10</v>
      </c>
      <c r="B13" s="11"/>
      <c r="C13" s="11"/>
      <c r="D13" s="11"/>
      <c r="E13" s="11"/>
      <c r="F13" s="11"/>
      <c r="G13" s="11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3.5" thickBot="1" x14ac:dyDescent="0.25">
      <c r="A14" s="13"/>
      <c r="B14" s="14"/>
      <c r="C14" s="14"/>
      <c r="D14" s="14"/>
      <c r="E14" s="14"/>
      <c r="F14" s="14"/>
      <c r="G14" s="14"/>
      <c r="H14" s="14"/>
    </row>
    <row r="15" spans="1:26" ht="25.5" customHeight="1" x14ac:dyDescent="0.2">
      <c r="A15" s="15" t="s">
        <v>11</v>
      </c>
      <c r="B15" s="16" t="s">
        <v>12</v>
      </c>
      <c r="C15" s="16" t="s">
        <v>13</v>
      </c>
      <c r="D15" s="16" t="s">
        <v>14</v>
      </c>
      <c r="E15" s="16" t="s">
        <v>15</v>
      </c>
      <c r="F15" s="17" t="s">
        <v>16</v>
      </c>
      <c r="G15" s="18"/>
      <c r="H15" s="19" t="s">
        <v>17</v>
      </c>
    </row>
    <row r="16" spans="1:26" ht="27.75" customHeight="1" thickBot="1" x14ac:dyDescent="0.25">
      <c r="A16" s="20"/>
      <c r="B16" s="21"/>
      <c r="C16" s="21"/>
      <c r="D16" s="21"/>
      <c r="E16" s="22"/>
      <c r="F16" s="23" t="s">
        <v>18</v>
      </c>
      <c r="G16" s="23" t="s">
        <v>19</v>
      </c>
      <c r="H16" s="24"/>
    </row>
    <row r="17" spans="1:8" ht="26.25" thickBot="1" x14ac:dyDescent="0.25">
      <c r="A17" s="25" t="s">
        <v>20</v>
      </c>
      <c r="B17" s="26" t="s">
        <v>21</v>
      </c>
      <c r="C17" s="27" t="s">
        <v>22</v>
      </c>
      <c r="D17" s="28">
        <f>D18+D24+D27+D28+D30</f>
        <v>26937.379999999997</v>
      </c>
      <c r="E17" s="28">
        <v>22601.897899999996</v>
      </c>
      <c r="F17" s="29">
        <f>E17-D17</f>
        <v>-4335.4821000000011</v>
      </c>
      <c r="G17" s="30">
        <f t="shared" ref="G17:G26" si="0">F17/D17</f>
        <v>-0.16094668820798466</v>
      </c>
      <c r="H17" s="31"/>
    </row>
    <row r="18" spans="1:8" x14ac:dyDescent="0.2">
      <c r="A18" s="32" t="s">
        <v>23</v>
      </c>
      <c r="B18" s="33" t="s">
        <v>24</v>
      </c>
      <c r="C18" s="34" t="s">
        <v>22</v>
      </c>
      <c r="D18" s="35">
        <f>SUM(D21:D23)</f>
        <v>17090.82</v>
      </c>
      <c r="E18" s="35">
        <v>9902.3471299999983</v>
      </c>
      <c r="F18" s="36">
        <f>E18-D18</f>
        <v>-7188.4728700000014</v>
      </c>
      <c r="G18" s="37">
        <f t="shared" si="0"/>
        <v>-0.42060432852256369</v>
      </c>
      <c r="H18" s="38"/>
    </row>
    <row r="19" spans="1:8" ht="15" customHeight="1" x14ac:dyDescent="0.2">
      <c r="A19" s="39" t="s">
        <v>25</v>
      </c>
      <c r="B19" s="40" t="s">
        <v>26</v>
      </c>
      <c r="C19" s="41" t="s">
        <v>27</v>
      </c>
      <c r="D19" s="42">
        <v>691.21</v>
      </c>
      <c r="E19" s="42">
        <v>389.16400000000004</v>
      </c>
      <c r="F19" s="43">
        <f>E19-D19</f>
        <v>-302.04599999999999</v>
      </c>
      <c r="G19" s="44">
        <f t="shared" si="0"/>
        <v>-0.43698152515154581</v>
      </c>
      <c r="H19" s="45" t="s">
        <v>28</v>
      </c>
    </row>
    <row r="20" spans="1:8" x14ac:dyDescent="0.2">
      <c r="A20" s="39"/>
      <c r="B20" s="40"/>
      <c r="C20" s="41" t="s">
        <v>19</v>
      </c>
      <c r="D20" s="42">
        <v>1.96</v>
      </c>
      <c r="E20" s="42">
        <v>1.2776146395877481</v>
      </c>
      <c r="F20" s="46">
        <f>D20</f>
        <v>1.96</v>
      </c>
      <c r="G20" s="44">
        <f t="shared" si="0"/>
        <v>1</v>
      </c>
      <c r="H20" s="45"/>
    </row>
    <row r="21" spans="1:8" x14ac:dyDescent="0.2">
      <c r="A21" s="39"/>
      <c r="B21" s="40"/>
      <c r="C21" s="47" t="s">
        <v>22</v>
      </c>
      <c r="D21" s="48">
        <v>15911.88</v>
      </c>
      <c r="E21" s="49">
        <v>9902.3471299999983</v>
      </c>
      <c r="F21" s="43">
        <f t="shared" ref="F21:F28" si="1">E21-D21</f>
        <v>-6009.5328700000009</v>
      </c>
      <c r="G21" s="50">
        <f t="shared" si="0"/>
        <v>-0.37767585414168542</v>
      </c>
      <c r="H21" s="45"/>
    </row>
    <row r="22" spans="1:8" ht="38.25" x14ac:dyDescent="0.2">
      <c r="A22" s="51" t="s">
        <v>29</v>
      </c>
      <c r="B22" s="52" t="s">
        <v>30</v>
      </c>
      <c r="C22" s="47" t="s">
        <v>22</v>
      </c>
      <c r="D22" s="48">
        <v>1121.19</v>
      </c>
      <c r="E22" s="49">
        <v>0</v>
      </c>
      <c r="F22" s="43">
        <f t="shared" si="1"/>
        <v>-1121.19</v>
      </c>
      <c r="G22" s="50">
        <f t="shared" si="0"/>
        <v>-1</v>
      </c>
      <c r="H22" s="53" t="s">
        <v>31</v>
      </c>
    </row>
    <row r="23" spans="1:8" x14ac:dyDescent="0.2">
      <c r="A23" s="51" t="s">
        <v>32</v>
      </c>
      <c r="B23" s="52" t="s">
        <v>33</v>
      </c>
      <c r="C23" s="47" t="s">
        <v>22</v>
      </c>
      <c r="D23" s="48">
        <v>57.75</v>
      </c>
      <c r="E23" s="49">
        <v>0</v>
      </c>
      <c r="F23" s="43">
        <f t="shared" si="1"/>
        <v>-57.75</v>
      </c>
      <c r="G23" s="50">
        <f t="shared" si="0"/>
        <v>-1</v>
      </c>
      <c r="H23" s="53" t="s">
        <v>34</v>
      </c>
    </row>
    <row r="24" spans="1:8" x14ac:dyDescent="0.2">
      <c r="A24" s="54" t="s">
        <v>35</v>
      </c>
      <c r="B24" s="55" t="s">
        <v>36</v>
      </c>
      <c r="C24" s="41" t="s">
        <v>22</v>
      </c>
      <c r="D24" s="42">
        <f>D25+D26</f>
        <v>9846.56</v>
      </c>
      <c r="E24" s="42">
        <v>12340.685559999998</v>
      </c>
      <c r="F24" s="43">
        <f t="shared" si="1"/>
        <v>2494.1255599999986</v>
      </c>
      <c r="G24" s="44">
        <f t="shared" si="0"/>
        <v>0.25329917859638279</v>
      </c>
      <c r="H24" s="45" t="s">
        <v>37</v>
      </c>
    </row>
    <row r="25" spans="1:8" x14ac:dyDescent="0.2">
      <c r="A25" s="51" t="s">
        <v>38</v>
      </c>
      <c r="B25" s="52" t="s">
        <v>39</v>
      </c>
      <c r="C25" s="41"/>
      <c r="D25" s="48">
        <v>8906.8799999999992</v>
      </c>
      <c r="E25" s="49">
        <v>11209.808449999999</v>
      </c>
      <c r="F25" s="43">
        <f t="shared" si="1"/>
        <v>2302.9284499999994</v>
      </c>
      <c r="G25" s="50">
        <f t="shared" si="0"/>
        <v>0.2585561330117841</v>
      </c>
      <c r="H25" s="45"/>
    </row>
    <row r="26" spans="1:8" ht="12.75" customHeight="1" x14ac:dyDescent="0.2">
      <c r="A26" s="51" t="s">
        <v>40</v>
      </c>
      <c r="B26" s="52" t="s">
        <v>41</v>
      </c>
      <c r="C26" s="41"/>
      <c r="D26" s="48">
        <v>939.68</v>
      </c>
      <c r="E26" s="49">
        <v>1130.8771099999999</v>
      </c>
      <c r="F26" s="43">
        <f t="shared" si="1"/>
        <v>191.19710999999995</v>
      </c>
      <c r="G26" s="50">
        <f t="shared" si="0"/>
        <v>0.20347044738634426</v>
      </c>
      <c r="H26" s="45"/>
    </row>
    <row r="27" spans="1:8" x14ac:dyDescent="0.2">
      <c r="A27" s="54" t="s">
        <v>42</v>
      </c>
      <c r="B27" s="55" t="s">
        <v>43</v>
      </c>
      <c r="C27" s="41" t="s">
        <v>22</v>
      </c>
      <c r="D27" s="42">
        <v>0</v>
      </c>
      <c r="E27" s="46">
        <v>0</v>
      </c>
      <c r="F27" s="43">
        <f t="shared" si="1"/>
        <v>0</v>
      </c>
      <c r="G27" s="50"/>
      <c r="H27" s="56"/>
    </row>
    <row r="28" spans="1:8" x14ac:dyDescent="0.2">
      <c r="A28" s="54" t="s">
        <v>44</v>
      </c>
      <c r="B28" s="55" t="s">
        <v>45</v>
      </c>
      <c r="C28" s="41" t="s">
        <v>22</v>
      </c>
      <c r="D28" s="42">
        <v>0</v>
      </c>
      <c r="E28" s="46">
        <v>0</v>
      </c>
      <c r="F28" s="43">
        <f t="shared" si="1"/>
        <v>0</v>
      </c>
      <c r="G28" s="50"/>
      <c r="H28" s="56"/>
    </row>
    <row r="29" spans="1:8" ht="25.5" hidden="1" x14ac:dyDescent="0.2">
      <c r="A29" s="51" t="s">
        <v>46</v>
      </c>
      <c r="B29" s="52" t="s">
        <v>47</v>
      </c>
      <c r="C29" s="47" t="s">
        <v>22</v>
      </c>
      <c r="D29" s="48"/>
      <c r="E29" s="49"/>
      <c r="F29" s="43" t="e">
        <f>#REF!-D29</f>
        <v>#REF!</v>
      </c>
      <c r="G29" s="50"/>
      <c r="H29" s="53"/>
    </row>
    <row r="30" spans="1:8" ht="25.5" x14ac:dyDescent="0.2">
      <c r="A30" s="54">
        <v>5</v>
      </c>
      <c r="B30" s="55" t="s">
        <v>48</v>
      </c>
      <c r="C30" s="41" t="s">
        <v>22</v>
      </c>
      <c r="D30" s="42">
        <v>0</v>
      </c>
      <c r="E30" s="46">
        <v>358.86520999999999</v>
      </c>
      <c r="F30" s="43">
        <f>E30-D30</f>
        <v>358.86520999999999</v>
      </c>
      <c r="G30" s="50"/>
      <c r="H30" s="56"/>
    </row>
    <row r="31" spans="1:8" ht="38.25" x14ac:dyDescent="0.2">
      <c r="A31" s="51" t="s">
        <v>49</v>
      </c>
      <c r="B31" s="52" t="s">
        <v>50</v>
      </c>
      <c r="C31" s="47" t="s">
        <v>18</v>
      </c>
      <c r="D31" s="48">
        <v>0</v>
      </c>
      <c r="E31" s="49">
        <v>339.28</v>
      </c>
      <c r="F31" s="43">
        <f>E31-D31</f>
        <v>339.28</v>
      </c>
      <c r="G31" s="50"/>
      <c r="H31" s="53" t="s">
        <v>51</v>
      </c>
    </row>
    <row r="32" spans="1:8" ht="26.25" thickBot="1" x14ac:dyDescent="0.25">
      <c r="A32" s="51"/>
      <c r="B32" s="52" t="s">
        <v>52</v>
      </c>
      <c r="C32" s="47"/>
      <c r="D32" s="48">
        <v>0</v>
      </c>
      <c r="E32" s="49">
        <v>19.58521</v>
      </c>
      <c r="F32" s="43">
        <f>E32-D32</f>
        <v>19.58521</v>
      </c>
      <c r="G32" s="50"/>
      <c r="H32" s="53"/>
    </row>
    <row r="33" spans="1:11" ht="13.5" hidden="1" thickBot="1" x14ac:dyDescent="0.25">
      <c r="A33" s="51" t="s">
        <v>53</v>
      </c>
      <c r="B33" s="52" t="s">
        <v>54</v>
      </c>
      <c r="C33" s="47" t="s">
        <v>18</v>
      </c>
      <c r="D33" s="48"/>
      <c r="E33" s="49"/>
      <c r="F33" s="43"/>
      <c r="G33" s="44"/>
      <c r="H33" s="53"/>
    </row>
    <row r="34" spans="1:11" ht="13.5" hidden="1" thickBot="1" x14ac:dyDescent="0.25">
      <c r="A34" s="51" t="s">
        <v>55</v>
      </c>
      <c r="B34" s="52" t="s">
        <v>56</v>
      </c>
      <c r="C34" s="47" t="s">
        <v>18</v>
      </c>
      <c r="D34" s="48"/>
      <c r="E34" s="49"/>
      <c r="F34" s="43"/>
      <c r="G34" s="44"/>
      <c r="H34" s="53"/>
    </row>
    <row r="35" spans="1:11" ht="13.5" hidden="1" thickBot="1" x14ac:dyDescent="0.25">
      <c r="A35" s="51" t="s">
        <v>57</v>
      </c>
      <c r="B35" s="52" t="s">
        <v>58</v>
      </c>
      <c r="C35" s="47" t="s">
        <v>18</v>
      </c>
      <c r="D35" s="48"/>
      <c r="E35" s="49"/>
      <c r="F35" s="43"/>
      <c r="G35" s="44"/>
      <c r="H35" s="53"/>
    </row>
    <row r="36" spans="1:11" ht="13.5" hidden="1" thickBot="1" x14ac:dyDescent="0.25">
      <c r="A36" s="57" t="s">
        <v>59</v>
      </c>
      <c r="B36" s="58" t="s">
        <v>60</v>
      </c>
      <c r="C36" s="59" t="s">
        <v>18</v>
      </c>
      <c r="D36" s="60"/>
      <c r="E36" s="61"/>
      <c r="F36" s="62"/>
      <c r="G36" s="63"/>
      <c r="H36" s="64"/>
    </row>
    <row r="37" spans="1:11" ht="13.5" thickBot="1" x14ac:dyDescent="0.25">
      <c r="A37" s="65" t="s">
        <v>61</v>
      </c>
      <c r="B37" s="26" t="s">
        <v>62</v>
      </c>
      <c r="C37" s="27" t="s">
        <v>22</v>
      </c>
      <c r="D37" s="28">
        <f>D38</f>
        <v>46746.28</v>
      </c>
      <c r="E37" s="28">
        <v>41328.622569999992</v>
      </c>
      <c r="F37" s="29">
        <f>E37-D37</f>
        <v>-5417.6574300000066</v>
      </c>
      <c r="G37" s="30">
        <f>F37/D37</f>
        <v>-0.11589494244247898</v>
      </c>
      <c r="H37" s="31"/>
    </row>
    <row r="38" spans="1:11" ht="25.5" x14ac:dyDescent="0.2">
      <c r="A38" s="66" t="s">
        <v>63</v>
      </c>
      <c r="B38" s="33" t="s">
        <v>64</v>
      </c>
      <c r="C38" s="34" t="s">
        <v>22</v>
      </c>
      <c r="D38" s="35">
        <f>SUM(D39:D47)</f>
        <v>46746.28</v>
      </c>
      <c r="E38" s="35">
        <v>41328.622569999992</v>
      </c>
      <c r="F38" s="36">
        <f>E38-D38</f>
        <v>-5417.6574300000066</v>
      </c>
      <c r="G38" s="37">
        <f>F38/D38</f>
        <v>-0.11589494244247898</v>
      </c>
      <c r="H38" s="38"/>
    </row>
    <row r="39" spans="1:11" x14ac:dyDescent="0.2">
      <c r="A39" s="67" t="s">
        <v>65</v>
      </c>
      <c r="B39" s="52" t="s">
        <v>66</v>
      </c>
      <c r="C39" s="47" t="s">
        <v>22</v>
      </c>
      <c r="D39" s="48">
        <v>28616.01</v>
      </c>
      <c r="E39" s="49">
        <v>26089.240139999994</v>
      </c>
      <c r="F39" s="43">
        <f>E39-D39</f>
        <v>-2526.769860000004</v>
      </c>
      <c r="G39" s="50">
        <f>F39/D39</f>
        <v>-8.829916749400088E-2</v>
      </c>
      <c r="H39" s="68"/>
      <c r="J39" s="69"/>
      <c r="K39" s="69"/>
    </row>
    <row r="40" spans="1:11" x14ac:dyDescent="0.2">
      <c r="A40" s="67" t="s">
        <v>67</v>
      </c>
      <c r="B40" s="52" t="s">
        <v>41</v>
      </c>
      <c r="C40" s="47" t="s">
        <v>22</v>
      </c>
      <c r="D40" s="48">
        <v>3018.99</v>
      </c>
      <c r="E40" s="49">
        <v>2584.5622999999996</v>
      </c>
      <c r="F40" s="43">
        <f t="shared" ref="F40:F54" si="2">E40-D40</f>
        <v>-434.42770000000019</v>
      </c>
      <c r="G40" s="50">
        <f>F40/D40</f>
        <v>-0.1438983567351996</v>
      </c>
      <c r="H40" s="70"/>
    </row>
    <row r="41" spans="1:11" hidden="1" x14ac:dyDescent="0.2">
      <c r="A41" s="67"/>
      <c r="B41" s="52" t="s">
        <v>68</v>
      </c>
      <c r="C41" s="47" t="s">
        <v>22</v>
      </c>
      <c r="D41" s="48"/>
      <c r="E41" s="71"/>
      <c r="F41" s="43">
        <f t="shared" si="2"/>
        <v>0</v>
      </c>
      <c r="G41" s="50"/>
      <c r="H41" s="53"/>
    </row>
    <row r="42" spans="1:11" x14ac:dyDescent="0.2">
      <c r="A42" s="67" t="s">
        <v>69</v>
      </c>
      <c r="B42" s="52" t="s">
        <v>70</v>
      </c>
      <c r="C42" s="47" t="s">
        <v>22</v>
      </c>
      <c r="D42" s="48">
        <v>345.38</v>
      </c>
      <c r="E42" s="49">
        <v>339.57599999999996</v>
      </c>
      <c r="F42" s="43">
        <f t="shared" si="2"/>
        <v>-5.8040000000000305</v>
      </c>
      <c r="G42" s="50">
        <f>F42/D42</f>
        <v>-1.6804678904395246E-2</v>
      </c>
      <c r="H42" s="53" t="s">
        <v>71</v>
      </c>
    </row>
    <row r="43" spans="1:11" ht="38.25" x14ac:dyDescent="0.2">
      <c r="A43" s="67" t="s">
        <v>72</v>
      </c>
      <c r="B43" s="52" t="s">
        <v>73</v>
      </c>
      <c r="C43" s="47" t="s">
        <v>22</v>
      </c>
      <c r="D43" s="48">
        <v>5459</v>
      </c>
      <c r="E43" s="49">
        <v>2585.7509999999997</v>
      </c>
      <c r="F43" s="43">
        <f t="shared" si="2"/>
        <v>-2873.2490000000003</v>
      </c>
      <c r="G43" s="50">
        <f>F43/D43</f>
        <v>-0.52633247847591136</v>
      </c>
      <c r="H43" s="53" t="s">
        <v>74</v>
      </c>
    </row>
    <row r="44" spans="1:11" x14ac:dyDescent="0.2">
      <c r="A44" s="67" t="s">
        <v>75</v>
      </c>
      <c r="B44" s="52" t="s">
        <v>76</v>
      </c>
      <c r="C44" s="47" t="s">
        <v>22</v>
      </c>
      <c r="D44" s="48">
        <v>727.35</v>
      </c>
      <c r="E44" s="49">
        <v>724.49878999999999</v>
      </c>
      <c r="F44" s="43">
        <f t="shared" si="2"/>
        <v>-2.8512100000000373</v>
      </c>
      <c r="G44" s="50">
        <f>F44/D44</f>
        <v>-3.9199972502922077E-3</v>
      </c>
      <c r="H44" s="53"/>
    </row>
    <row r="45" spans="1:11" ht="25.5" hidden="1" x14ac:dyDescent="0.2">
      <c r="A45" s="67"/>
      <c r="B45" s="52" t="s">
        <v>77</v>
      </c>
      <c r="C45" s="47" t="s">
        <v>22</v>
      </c>
      <c r="D45" s="48"/>
      <c r="E45" s="71"/>
      <c r="F45" s="43">
        <f t="shared" si="2"/>
        <v>0</v>
      </c>
      <c r="G45" s="50"/>
      <c r="H45" s="53"/>
      <c r="I45" s="1" t="s">
        <v>78</v>
      </c>
    </row>
    <row r="46" spans="1:11" ht="25.5" x14ac:dyDescent="0.2">
      <c r="A46" s="67" t="s">
        <v>79</v>
      </c>
      <c r="B46" s="52" t="s">
        <v>80</v>
      </c>
      <c r="C46" s="47" t="s">
        <v>22</v>
      </c>
      <c r="D46" s="48">
        <v>218.21</v>
      </c>
      <c r="E46" s="49">
        <v>177.79513999999998</v>
      </c>
      <c r="F46" s="43">
        <f t="shared" si="2"/>
        <v>-40.414860000000033</v>
      </c>
      <c r="G46" s="50">
        <f t="shared" ref="G46:G52" si="3">F46/D46</f>
        <v>-0.18521085193162565</v>
      </c>
      <c r="H46" s="53" t="s">
        <v>81</v>
      </c>
    </row>
    <row r="47" spans="1:11" x14ac:dyDescent="0.2">
      <c r="A47" s="67" t="s">
        <v>82</v>
      </c>
      <c r="B47" s="72" t="s">
        <v>83</v>
      </c>
      <c r="C47" s="47" t="s">
        <v>22</v>
      </c>
      <c r="D47" s="48">
        <f>SUM(D48:D54)</f>
        <v>8361.3399999999983</v>
      </c>
      <c r="E47" s="49">
        <v>8827.1992000000009</v>
      </c>
      <c r="F47" s="43">
        <f t="shared" si="2"/>
        <v>465.8592000000026</v>
      </c>
      <c r="G47" s="50">
        <f t="shared" si="3"/>
        <v>5.571585415734831E-2</v>
      </c>
      <c r="H47" s="56"/>
    </row>
    <row r="48" spans="1:11" x14ac:dyDescent="0.2">
      <c r="A48" s="67" t="s">
        <v>84</v>
      </c>
      <c r="B48" s="52" t="s">
        <v>85</v>
      </c>
      <c r="C48" s="47" t="s">
        <v>22</v>
      </c>
      <c r="D48" s="48">
        <v>5019.82</v>
      </c>
      <c r="E48" s="49">
        <v>5155.5714200000002</v>
      </c>
      <c r="F48" s="43">
        <f t="shared" si="2"/>
        <v>135.75142000000051</v>
      </c>
      <c r="G48" s="50">
        <f t="shared" si="3"/>
        <v>2.7043085210226765E-2</v>
      </c>
      <c r="H48" s="53"/>
    </row>
    <row r="49" spans="1:8" ht="38.25" x14ac:dyDescent="0.2">
      <c r="A49" s="67" t="s">
        <v>86</v>
      </c>
      <c r="B49" s="52" t="s">
        <v>87</v>
      </c>
      <c r="C49" s="47" t="s">
        <v>22</v>
      </c>
      <c r="D49" s="48">
        <v>2678.74</v>
      </c>
      <c r="E49" s="49">
        <v>2733.3002699999997</v>
      </c>
      <c r="F49" s="43">
        <f t="shared" si="2"/>
        <v>54.560269999999946</v>
      </c>
      <c r="G49" s="50">
        <f t="shared" si="3"/>
        <v>2.0367885647729886E-2</v>
      </c>
      <c r="H49" s="53" t="s">
        <v>88</v>
      </c>
    </row>
    <row r="50" spans="1:8" ht="25.5" x14ac:dyDescent="0.2">
      <c r="A50" s="67" t="s">
        <v>89</v>
      </c>
      <c r="B50" s="52" t="s">
        <v>90</v>
      </c>
      <c r="C50" s="47" t="s">
        <v>22</v>
      </c>
      <c r="D50" s="48">
        <v>110.1</v>
      </c>
      <c r="E50" s="49">
        <v>111.27055</v>
      </c>
      <c r="F50" s="43">
        <f t="shared" si="2"/>
        <v>1.1705500000000058</v>
      </c>
      <c r="G50" s="50">
        <f t="shared" si="3"/>
        <v>1.063169845594919E-2</v>
      </c>
      <c r="H50" s="53" t="s">
        <v>91</v>
      </c>
    </row>
    <row r="51" spans="1:8" x14ac:dyDescent="0.2">
      <c r="A51" s="67" t="s">
        <v>92</v>
      </c>
      <c r="B51" s="72" t="s">
        <v>93</v>
      </c>
      <c r="C51" s="47" t="s">
        <v>22</v>
      </c>
      <c r="D51" s="48">
        <v>434.63</v>
      </c>
      <c r="E51" s="49">
        <v>453.79657000000009</v>
      </c>
      <c r="F51" s="43">
        <f t="shared" si="2"/>
        <v>19.166570000000092</v>
      </c>
      <c r="G51" s="50">
        <f t="shared" si="3"/>
        <v>4.4098589604951548E-2</v>
      </c>
      <c r="H51" s="56"/>
    </row>
    <row r="52" spans="1:8" x14ac:dyDescent="0.2">
      <c r="A52" s="67" t="s">
        <v>94</v>
      </c>
      <c r="B52" s="72" t="s">
        <v>95</v>
      </c>
      <c r="C52" s="47" t="s">
        <v>22</v>
      </c>
      <c r="D52" s="48">
        <v>118.05</v>
      </c>
      <c r="E52" s="49">
        <v>140.75897000000009</v>
      </c>
      <c r="F52" s="43">
        <f t="shared" si="2"/>
        <v>22.708970000000093</v>
      </c>
      <c r="G52" s="50">
        <f t="shared" si="3"/>
        <v>0.1923673867005514</v>
      </c>
      <c r="H52" s="56" t="s">
        <v>96</v>
      </c>
    </row>
    <row r="53" spans="1:8" ht="38.25" x14ac:dyDescent="0.2">
      <c r="A53" s="67" t="s">
        <v>97</v>
      </c>
      <c r="B53" s="72" t="s">
        <v>98</v>
      </c>
      <c r="C53" s="47" t="s">
        <v>22</v>
      </c>
      <c r="D53" s="48">
        <v>0</v>
      </c>
      <c r="E53" s="49">
        <v>74.33</v>
      </c>
      <c r="F53" s="43">
        <f t="shared" si="2"/>
        <v>74.33</v>
      </c>
      <c r="G53" s="50"/>
      <c r="H53" s="56" t="s">
        <v>99</v>
      </c>
    </row>
    <row r="54" spans="1:8" ht="26.25" thickBot="1" x14ac:dyDescent="0.25">
      <c r="A54" s="67" t="s">
        <v>100</v>
      </c>
      <c r="B54" s="72" t="s">
        <v>101</v>
      </c>
      <c r="C54" s="47" t="s">
        <v>22</v>
      </c>
      <c r="D54" s="48">
        <v>0</v>
      </c>
      <c r="E54" s="49">
        <v>158.17141999999998</v>
      </c>
      <c r="F54" s="43">
        <f t="shared" si="2"/>
        <v>158.17141999999998</v>
      </c>
      <c r="G54" s="50"/>
      <c r="H54" s="56" t="s">
        <v>102</v>
      </c>
    </row>
    <row r="55" spans="1:8" ht="13.5" hidden="1" thickBot="1" x14ac:dyDescent="0.25">
      <c r="A55" s="73"/>
      <c r="B55" s="74"/>
      <c r="C55" s="59"/>
      <c r="D55" s="60"/>
      <c r="E55" s="75"/>
      <c r="F55" s="62"/>
      <c r="G55" s="63"/>
      <c r="H55" s="76"/>
    </row>
    <row r="56" spans="1:8" ht="13.5" thickBot="1" x14ac:dyDescent="0.25">
      <c r="A56" s="77" t="s">
        <v>103</v>
      </c>
      <c r="B56" s="78" t="s">
        <v>104</v>
      </c>
      <c r="C56" s="79" t="s">
        <v>22</v>
      </c>
      <c r="D56" s="80">
        <f>D17+D37</f>
        <v>73683.66</v>
      </c>
      <c r="E56" s="80">
        <v>63930.520469999989</v>
      </c>
      <c r="F56" s="81">
        <f>E56-D56</f>
        <v>-9753.1395300000149</v>
      </c>
      <c r="G56" s="82">
        <f>F56/D56</f>
        <v>-0.13236502543440451</v>
      </c>
      <c r="H56" s="83"/>
    </row>
    <row r="57" spans="1:8" ht="13.5" thickBot="1" x14ac:dyDescent="0.25">
      <c r="A57" s="77" t="s">
        <v>105</v>
      </c>
      <c r="B57" s="78" t="s">
        <v>106</v>
      </c>
      <c r="C57" s="79" t="s">
        <v>22</v>
      </c>
      <c r="D57" s="80">
        <v>0</v>
      </c>
      <c r="E57" s="80">
        <v>-1382.7614299999914</v>
      </c>
      <c r="F57" s="81">
        <f>E57-D57</f>
        <v>-1382.7614299999914</v>
      </c>
      <c r="G57" s="82"/>
      <c r="H57" s="83" t="s">
        <v>107</v>
      </c>
    </row>
    <row r="58" spans="1:8" ht="39" thickBot="1" x14ac:dyDescent="0.25">
      <c r="A58" s="65" t="s">
        <v>108</v>
      </c>
      <c r="B58" s="26" t="s">
        <v>109</v>
      </c>
      <c r="C58" s="27" t="s">
        <v>22</v>
      </c>
      <c r="D58" s="28">
        <f>D56+D57</f>
        <v>73683.66</v>
      </c>
      <c r="E58" s="28">
        <v>62547.759039999997</v>
      </c>
      <c r="F58" s="29">
        <f>E58-D58</f>
        <v>-11135.900960000006</v>
      </c>
      <c r="G58" s="30">
        <f>F58/D58</f>
        <v>-0.15113121362321044</v>
      </c>
      <c r="H58" s="31" t="s">
        <v>110</v>
      </c>
    </row>
    <row r="59" spans="1:8" ht="26.25" thickBot="1" x14ac:dyDescent="0.25">
      <c r="A59" s="84" t="s">
        <v>111</v>
      </c>
      <c r="B59" s="85" t="s">
        <v>112</v>
      </c>
      <c r="C59" s="86" t="s">
        <v>27</v>
      </c>
      <c r="D59" s="87">
        <v>35456</v>
      </c>
      <c r="E59" s="88">
        <v>30071.037999999997</v>
      </c>
      <c r="F59" s="88">
        <f>E59-D59</f>
        <v>-5384.9620000000032</v>
      </c>
      <c r="G59" s="89">
        <f>F59/D59</f>
        <v>-0.15187731272563185</v>
      </c>
      <c r="H59" s="90" t="s">
        <v>113</v>
      </c>
    </row>
    <row r="60" spans="1:8" ht="13.5" thickBot="1" x14ac:dyDescent="0.25">
      <c r="A60" s="84" t="s">
        <v>114</v>
      </c>
      <c r="B60" s="91" t="s">
        <v>115</v>
      </c>
      <c r="C60" s="86" t="s">
        <v>116</v>
      </c>
      <c r="D60" s="92">
        <f>D58/D59</f>
        <v>2.0781718185920579</v>
      </c>
      <c r="E60" s="93">
        <v>2.08</v>
      </c>
      <c r="F60" s="88">
        <f>E60-D60</f>
        <v>1.8281814079421643E-3</v>
      </c>
      <c r="G60" s="89">
        <f>F60/D60</f>
        <v>8.7970657266478588E-4</v>
      </c>
      <c r="H60" s="90"/>
    </row>
    <row r="61" spans="1:8" x14ac:dyDescent="0.2">
      <c r="B61" s="1" t="s">
        <v>117</v>
      </c>
      <c r="G61" s="94"/>
    </row>
    <row r="62" spans="1:8" x14ac:dyDescent="0.2">
      <c r="A62" s="96"/>
      <c r="B62" s="55" t="s">
        <v>118</v>
      </c>
      <c r="C62" s="41" t="s">
        <v>119</v>
      </c>
      <c r="D62" s="97">
        <f>D63+D64</f>
        <v>13</v>
      </c>
      <c r="E62" s="97">
        <v>13</v>
      </c>
      <c r="F62" s="43">
        <f t="shared" ref="F62:F67" si="4">E62-D62</f>
        <v>0</v>
      </c>
      <c r="G62" s="50">
        <f t="shared" ref="G62:G67" si="5">F62/D62</f>
        <v>0</v>
      </c>
      <c r="H62" s="98"/>
    </row>
    <row r="63" spans="1:8" x14ac:dyDescent="0.2">
      <c r="A63" s="96"/>
      <c r="B63" s="55" t="s">
        <v>120</v>
      </c>
      <c r="C63" s="41" t="s">
        <v>119</v>
      </c>
      <c r="D63" s="97">
        <v>5</v>
      </c>
      <c r="E63" s="97">
        <v>5</v>
      </c>
      <c r="F63" s="43">
        <f t="shared" si="4"/>
        <v>0</v>
      </c>
      <c r="G63" s="50">
        <f t="shared" si="5"/>
        <v>0</v>
      </c>
      <c r="H63" s="98"/>
    </row>
    <row r="64" spans="1:8" x14ac:dyDescent="0.2">
      <c r="A64" s="96"/>
      <c r="B64" s="55" t="s">
        <v>121</v>
      </c>
      <c r="C64" s="41" t="s">
        <v>119</v>
      </c>
      <c r="D64" s="97">
        <v>8</v>
      </c>
      <c r="E64" s="97">
        <v>8</v>
      </c>
      <c r="F64" s="43">
        <f t="shared" si="4"/>
        <v>0</v>
      </c>
      <c r="G64" s="50">
        <f t="shared" si="5"/>
        <v>0</v>
      </c>
      <c r="H64" s="98"/>
    </row>
    <row r="65" spans="1:8" x14ac:dyDescent="0.2">
      <c r="A65" s="96"/>
      <c r="B65" s="55" t="s">
        <v>122</v>
      </c>
      <c r="C65" s="41" t="s">
        <v>123</v>
      </c>
      <c r="D65" s="97">
        <f>(D63*D66+D64*D67)/D62</f>
        <v>240531.34615384616</v>
      </c>
      <c r="E65" s="97">
        <v>239096.4653205128</v>
      </c>
      <c r="F65" s="43">
        <f t="shared" si="4"/>
        <v>-1434.8808333333582</v>
      </c>
      <c r="G65" s="50">
        <f t="shared" si="5"/>
        <v>-5.9654629480832598E-3</v>
      </c>
      <c r="H65" s="98"/>
    </row>
    <row r="66" spans="1:8" x14ac:dyDescent="0.2">
      <c r="A66" s="96"/>
      <c r="B66" s="55" t="s">
        <v>120</v>
      </c>
      <c r="C66" s="41" t="s">
        <v>123</v>
      </c>
      <c r="D66" s="97">
        <f>D25/D63/12*1000</f>
        <v>148447.99999999997</v>
      </c>
      <c r="E66" s="97">
        <v>186830.14083333331</v>
      </c>
      <c r="F66" s="43">
        <f t="shared" si="4"/>
        <v>38382.140833333338</v>
      </c>
      <c r="G66" s="50">
        <f t="shared" si="5"/>
        <v>0.25855613301178421</v>
      </c>
      <c r="H66" s="98"/>
    </row>
    <row r="67" spans="1:8" x14ac:dyDescent="0.2">
      <c r="A67" s="96"/>
      <c r="B67" s="55" t="s">
        <v>121</v>
      </c>
      <c r="C67" s="41" t="s">
        <v>123</v>
      </c>
      <c r="D67" s="97">
        <f>D39/D64/12*1000</f>
        <v>298083.4375</v>
      </c>
      <c r="E67" s="97">
        <v>271762.91812499997</v>
      </c>
      <c r="F67" s="43">
        <f t="shared" si="4"/>
        <v>-26320.519375000033</v>
      </c>
      <c r="G67" s="50">
        <f t="shared" si="5"/>
        <v>-8.8299167494000852E-2</v>
      </c>
      <c r="H67" s="98"/>
    </row>
    <row r="71" spans="1:8" x14ac:dyDescent="0.2">
      <c r="B71" s="99" t="s">
        <v>124</v>
      </c>
    </row>
    <row r="72" spans="1:8" x14ac:dyDescent="0.2">
      <c r="B72" s="99"/>
    </row>
    <row r="73" spans="1:8" x14ac:dyDescent="0.2">
      <c r="B73" s="99" t="s">
        <v>125</v>
      </c>
    </row>
    <row r="74" spans="1:8" x14ac:dyDescent="0.2">
      <c r="B74" s="99"/>
    </row>
    <row r="75" spans="1:8" x14ac:dyDescent="0.2">
      <c r="B75" s="99" t="s">
        <v>126</v>
      </c>
    </row>
    <row r="76" spans="1:8" x14ac:dyDescent="0.2">
      <c r="B76" s="99"/>
    </row>
    <row r="77" spans="1:8" x14ac:dyDescent="0.2">
      <c r="B77" s="99" t="s">
        <v>127</v>
      </c>
    </row>
    <row r="78" spans="1:8" x14ac:dyDescent="0.2">
      <c r="B78" s="99"/>
    </row>
    <row r="79" spans="1:8" x14ac:dyDescent="0.2">
      <c r="B79" s="99" t="s">
        <v>128</v>
      </c>
    </row>
    <row r="80" spans="1:8" x14ac:dyDescent="0.2">
      <c r="B80" s="99"/>
    </row>
    <row r="81" spans="2:2" x14ac:dyDescent="0.2">
      <c r="B81" s="99"/>
    </row>
    <row r="82" spans="2:2" x14ac:dyDescent="0.2">
      <c r="B82" s="99" t="s">
        <v>129</v>
      </c>
    </row>
    <row r="83" spans="2:2" x14ac:dyDescent="0.2">
      <c r="B83" s="99"/>
    </row>
    <row r="84" spans="2:2" x14ac:dyDescent="0.2">
      <c r="B84" s="99"/>
    </row>
    <row r="85" spans="2:2" x14ac:dyDescent="0.2">
      <c r="B85" s="99"/>
    </row>
    <row r="86" spans="2:2" x14ac:dyDescent="0.2">
      <c r="B86" s="99" t="s">
        <v>130</v>
      </c>
    </row>
  </sheetData>
  <mergeCells count="20">
    <mergeCell ref="A19:A21"/>
    <mergeCell ref="B19:B21"/>
    <mergeCell ref="H19:H21"/>
    <mergeCell ref="H24:H26"/>
    <mergeCell ref="H39:H40"/>
    <mergeCell ref="A13:H13"/>
    <mergeCell ref="A14:H14"/>
    <mergeCell ref="A15:A16"/>
    <mergeCell ref="B15:B16"/>
    <mergeCell ref="C15:C16"/>
    <mergeCell ref="D15:D16"/>
    <mergeCell ref="E15:E16"/>
    <mergeCell ref="F15:G15"/>
    <mergeCell ref="H15:H16"/>
    <mergeCell ref="F1:H1"/>
    <mergeCell ref="F2:H2"/>
    <mergeCell ref="B4:L4"/>
    <mergeCell ref="A10:H10"/>
    <mergeCell ref="A11:H11"/>
    <mergeCell ref="A12:H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dcterms:created xsi:type="dcterms:W3CDTF">2020-05-14T05:26:13Z</dcterms:created>
  <dcterms:modified xsi:type="dcterms:W3CDTF">2020-05-14T05:28:14Z</dcterms:modified>
</cp:coreProperties>
</file>